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Методика и Расчеты МБТ\"/>
    </mc:Choice>
  </mc:AlternateContent>
  <xr:revisionPtr revIDLastSave="0" documentId="13_ncr:1_{EBDFD18A-3ADF-42FE-9320-10BB4A6FE331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2026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4" i="10" l="1"/>
  <c r="E14" i="10"/>
  <c r="D16" i="10"/>
  <c r="C16" i="10" s="1"/>
  <c r="C14" i="10"/>
  <c r="C11" i="10"/>
  <c r="C12" i="10"/>
  <c r="C13" i="10"/>
  <c r="C15" i="10"/>
  <c r="C17" i="10"/>
  <c r="C18" i="10"/>
  <c r="C19" i="10"/>
  <c r="C20" i="10"/>
  <c r="C21" i="10"/>
  <c r="C22" i="10"/>
  <c r="B2" i="10"/>
  <c r="K23" i="10"/>
  <c r="G23" i="10"/>
  <c r="F23" i="10"/>
  <c r="L22" i="10"/>
  <c r="I22" i="10"/>
  <c r="H22" i="10"/>
  <c r="L21" i="10"/>
  <c r="I21" i="10"/>
  <c r="H21" i="10"/>
  <c r="L20" i="10"/>
  <c r="I20" i="10"/>
  <c r="J20" i="10" s="1"/>
  <c r="H20" i="10"/>
  <c r="L19" i="10"/>
  <c r="I19" i="10"/>
  <c r="H19" i="10"/>
  <c r="L18" i="10"/>
  <c r="I18" i="10"/>
  <c r="H18" i="10"/>
  <c r="L17" i="10"/>
  <c r="I17" i="10"/>
  <c r="H17" i="10"/>
  <c r="J17" i="10" s="1"/>
  <c r="L16" i="10"/>
  <c r="I16" i="10"/>
  <c r="H16" i="10"/>
  <c r="L15" i="10"/>
  <c r="I15" i="10"/>
  <c r="H15" i="10"/>
  <c r="J15" i="10" s="1"/>
  <c r="L13" i="10"/>
  <c r="I13" i="10"/>
  <c r="H13" i="10"/>
  <c r="L12" i="10"/>
  <c r="I12" i="10"/>
  <c r="H12" i="10"/>
  <c r="L11" i="10"/>
  <c r="I11" i="10"/>
  <c r="J11" i="10" s="1"/>
  <c r="H11" i="10"/>
  <c r="L10" i="10"/>
  <c r="I10" i="10"/>
  <c r="H10" i="10"/>
  <c r="B3" i="10"/>
  <c r="B5" i="10"/>
  <c r="J12" i="10" l="1"/>
  <c r="H23" i="10"/>
  <c r="L23" i="10"/>
  <c r="J16" i="10"/>
  <c r="J19" i="10"/>
  <c r="J22" i="10"/>
  <c r="J21" i="10"/>
  <c r="J18" i="10"/>
  <c r="J13" i="10"/>
  <c r="I23" i="10"/>
  <c r="C10" i="10"/>
  <c r="B6" i="10"/>
  <c r="E23" i="10" s="1"/>
  <c r="J10" i="10"/>
  <c r="J23" i="10" l="1"/>
  <c r="E21" i="10"/>
  <c r="E15" i="10"/>
  <c r="E20" i="10"/>
  <c r="E16" i="10"/>
  <c r="E11" i="10"/>
  <c r="E17" i="10"/>
  <c r="E12" i="10"/>
  <c r="E19" i="10"/>
  <c r="E22" i="10"/>
  <c r="E18" i="10"/>
  <c r="E13" i="10"/>
  <c r="E10" i="10"/>
  <c r="C23" i="10"/>
  <c r="D23" i="10" s="1"/>
</calcChain>
</file>

<file path=xl/sharedStrings.xml><?xml version="1.0" encoding="utf-8"?>
<sst xmlns="http://schemas.openxmlformats.org/spreadsheetml/2006/main" count="29" uniqueCount="28">
  <si>
    <t>наименование поселения</t>
  </si>
  <si>
    <t>МО Большепорекское с/п</t>
  </si>
  <si>
    <t>МО Бурашевское с/п</t>
  </si>
  <si>
    <t>МО Вихаревское с/п</t>
  </si>
  <si>
    <t>МО Дамаскинское с/п</t>
  </si>
  <si>
    <t>МО Зинякское с/п</t>
  </si>
  <si>
    <t>МО Кильмезское г/п</t>
  </si>
  <si>
    <t>МО Малокильмезское с/п</t>
  </si>
  <si>
    <t>МО Моторское с/п</t>
  </si>
  <si>
    <t>МО Паскинское с/п</t>
  </si>
  <si>
    <t>МО Рыбно-Ватажское с/п</t>
  </si>
  <si>
    <t>МО Селинское с/п</t>
  </si>
  <si>
    <t>МО Чернушское с/п</t>
  </si>
  <si>
    <t>№ п/п</t>
  </si>
  <si>
    <t>итого:</t>
  </si>
  <si>
    <t>ИТОГО:</t>
  </si>
  <si>
    <t>удельный вес объема выполняемых работ %</t>
  </si>
  <si>
    <t>расходы за счет средств поселений</t>
  </si>
  <si>
    <t>8 мес</t>
  </si>
  <si>
    <t>4 мес</t>
  </si>
  <si>
    <t>к соглашению на 2022 год первонач</t>
  </si>
  <si>
    <t>УТОЧ согл</t>
  </si>
  <si>
    <t>к доп согл         сент</t>
  </si>
  <si>
    <t>Расходы на 2026 год для исполнения БП по градостоительной деятельности, руб.</t>
  </si>
  <si>
    <t>10092*42</t>
  </si>
  <si>
    <t>к соглашению на 2026 год</t>
  </si>
  <si>
    <t>расходы за счет средств МБ за 2025 год, руб.</t>
  </si>
  <si>
    <t>МО Доноуровское с/п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</si>
</sst>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3" fillId="0" borderId="1" xfId="0" applyFont="1" applyBorder="1"/>
    <xf numFmtId="2" fontId="3" fillId="0" borderId="1" xfId="0" applyNumberFormat="1" applyFont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3" fillId="0" borderId="3" xfId="0" applyFont="1" applyBorder="1" applyAlignment="1">
      <alignment horizontal="center"/>
    </xf>
    <xf numFmtId="2" fontId="1" fillId="2" borderId="7" xfId="0" applyNumberFormat="1" applyFont="1" applyFill="1" applyBorder="1"/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4" fillId="0" borderId="0" xfId="0" applyFont="1"/>
    <xf numFmtId="10" fontId="4" fillId="0" borderId="0" xfId="0" applyNumberFormat="1" applyFont="1" applyAlignment="1">
      <alignment horizontal="left"/>
    </xf>
    <xf numFmtId="9" fontId="1" fillId="2" borderId="1" xfId="0" applyNumberFormat="1" applyFont="1" applyFill="1" applyBorder="1"/>
    <xf numFmtId="0" fontId="3" fillId="2" borderId="0" xfId="0" applyFont="1" applyFill="1"/>
    <xf numFmtId="2" fontId="3" fillId="0" borderId="15" xfId="0" applyNumberFormat="1" applyFont="1" applyBorder="1"/>
    <xf numFmtId="2" fontId="7" fillId="2" borderId="16" xfId="0" applyNumberFormat="1" applyFont="1" applyFill="1" applyBorder="1"/>
    <xf numFmtId="1" fontId="6" fillId="0" borderId="1" xfId="0" applyNumberFormat="1" applyFont="1" applyBorder="1"/>
    <xf numFmtId="0" fontId="3" fillId="0" borderId="9" xfId="0" applyFont="1" applyBorder="1"/>
    <xf numFmtId="0" fontId="5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2" fontId="1" fillId="2" borderId="17" xfId="0" applyNumberFormat="1" applyFont="1" applyFill="1" applyBorder="1"/>
    <xf numFmtId="0" fontId="5" fillId="0" borderId="11" xfId="0" applyFont="1" applyBorder="1" applyAlignment="1">
      <alignment horizontal="center" vertical="center" wrapText="1"/>
    </xf>
    <xf numFmtId="0" fontId="3" fillId="0" borderId="15" xfId="0" applyFont="1" applyBorder="1"/>
    <xf numFmtId="1" fontId="3" fillId="0" borderId="15" xfId="0" applyNumberFormat="1" applyFont="1" applyBorder="1"/>
    <xf numFmtId="1" fontId="7" fillId="2" borderId="18" xfId="0" applyNumberFormat="1" applyFont="1" applyFill="1" applyBorder="1"/>
    <xf numFmtId="1" fontId="3" fillId="0" borderId="3" xfId="0" applyNumberFormat="1" applyFont="1" applyBorder="1"/>
    <xf numFmtId="1" fontId="7" fillId="2" borderId="19" xfId="0" applyNumberFormat="1" applyFont="1" applyFill="1" applyBorder="1"/>
    <xf numFmtId="1" fontId="7" fillId="2" borderId="7" xfId="0" applyNumberFormat="1" applyFont="1" applyFill="1" applyBorder="1"/>
    <xf numFmtId="0" fontId="3" fillId="0" borderId="8" xfId="0" applyFont="1" applyBorder="1"/>
    <xf numFmtId="0" fontId="3" fillId="0" borderId="10" xfId="0" applyFont="1" applyBorder="1"/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2" fontId="1" fillId="0" borderId="4" xfId="0" applyNumberFormat="1" applyFont="1" applyBorder="1"/>
    <xf numFmtId="0" fontId="2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wrapText="1"/>
    </xf>
    <xf numFmtId="2" fontId="3" fillId="0" borderId="24" xfId="0" applyNumberFormat="1" applyFont="1" applyBorder="1"/>
    <xf numFmtId="2" fontId="1" fillId="2" borderId="25" xfId="0" applyNumberFormat="1" applyFont="1" applyFill="1" applyBorder="1"/>
    <xf numFmtId="0" fontId="1" fillId="0" borderId="26" xfId="0" applyFont="1" applyBorder="1" applyAlignment="1">
      <alignment horizontal="center" wrapText="1"/>
    </xf>
    <xf numFmtId="2" fontId="3" fillId="0" borderId="27" xfId="0" applyNumberFormat="1" applyFont="1" applyBorder="1"/>
    <xf numFmtId="2" fontId="1" fillId="2" borderId="28" xfId="0" applyNumberFormat="1" applyFont="1" applyFill="1" applyBorder="1"/>
    <xf numFmtId="0" fontId="3" fillId="0" borderId="0" xfId="0" applyFont="1" applyAlignment="1">
      <alignment horizontal="center"/>
    </xf>
    <xf numFmtId="0" fontId="1" fillId="2" borderId="5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81E10-BAA8-4926-957C-891683ABA1ED}">
  <dimension ref="A1:L23"/>
  <sheetViews>
    <sheetView tabSelected="1" workbookViewId="0">
      <selection activeCell="D14" sqref="D14"/>
    </sheetView>
  </sheetViews>
  <sheetFormatPr defaultRowHeight="15" x14ac:dyDescent="0.25"/>
  <cols>
    <col min="1" max="1" width="9.140625" style="1"/>
    <col min="2" max="2" width="36.85546875" style="1" customWidth="1"/>
    <col min="3" max="3" width="14" style="1" customWidth="1"/>
    <col min="4" max="4" width="18.7109375" style="1" customWidth="1"/>
    <col min="5" max="5" width="20.140625" style="1" customWidth="1"/>
    <col min="6" max="6" width="12" style="1" customWidth="1"/>
    <col min="7" max="7" width="12" style="1" hidden="1" customWidth="1"/>
    <col min="8" max="12" width="0" style="1" hidden="1" customWidth="1"/>
    <col min="13" max="16384" width="9.140625" style="1"/>
  </cols>
  <sheetData>
    <row r="1" spans="1:12" ht="29.25" customHeight="1" x14ac:dyDescent="0.25">
      <c r="A1" s="48" t="s">
        <v>23</v>
      </c>
      <c r="B1" s="48"/>
      <c r="C1" s="48"/>
      <c r="D1" s="48"/>
      <c r="E1" s="48"/>
      <c r="F1" s="48"/>
      <c r="G1" s="48"/>
    </row>
    <row r="2" spans="1:12" x14ac:dyDescent="0.25">
      <c r="A2" s="2">
        <v>211</v>
      </c>
      <c r="B2" s="3">
        <f>10092*42</f>
        <v>423864</v>
      </c>
      <c r="C2" s="13" t="s">
        <v>24</v>
      </c>
    </row>
    <row r="3" spans="1:12" x14ac:dyDescent="0.25">
      <c r="A3" s="2">
        <v>213</v>
      </c>
      <c r="B3" s="3">
        <f>B2*30.2/100</f>
        <v>128006.92799999999</v>
      </c>
      <c r="C3" s="14">
        <v>0.30199999999999999</v>
      </c>
    </row>
    <row r="4" spans="1:12" x14ac:dyDescent="0.25">
      <c r="A4" s="2">
        <v>346</v>
      </c>
      <c r="B4" s="3">
        <v>10000</v>
      </c>
      <c r="C4" s="13"/>
    </row>
    <row r="5" spans="1:12" x14ac:dyDescent="0.25">
      <c r="A5" s="4" t="s">
        <v>14</v>
      </c>
      <c r="B5" s="5">
        <f>SUM(B2:B4)</f>
        <v>561870.92799999996</v>
      </c>
    </row>
    <row r="6" spans="1:12" x14ac:dyDescent="0.25">
      <c r="A6" s="15">
        <v>0.8</v>
      </c>
      <c r="B6" s="5">
        <f>B5*80/100</f>
        <v>449496.74239999993</v>
      </c>
      <c r="C6" s="16"/>
      <c r="D6" s="49" t="s">
        <v>17</v>
      </c>
      <c r="E6" s="49"/>
      <c r="F6" s="49"/>
      <c r="G6" s="49"/>
    </row>
    <row r="7" spans="1:12" ht="15.75" thickBot="1" x14ac:dyDescent="0.3"/>
    <row r="8" spans="1:12" ht="58.5" thickBot="1" x14ac:dyDescent="0.3">
      <c r="A8" s="10" t="s">
        <v>13</v>
      </c>
      <c r="B8" s="11" t="s">
        <v>0</v>
      </c>
      <c r="C8" s="11" t="s">
        <v>26</v>
      </c>
      <c r="D8" s="12" t="s">
        <v>16</v>
      </c>
      <c r="E8" s="37" t="s">
        <v>23</v>
      </c>
      <c r="F8" s="21" t="s">
        <v>25</v>
      </c>
      <c r="G8" s="38" t="s">
        <v>20</v>
      </c>
      <c r="H8" s="21" t="s">
        <v>18</v>
      </c>
      <c r="I8" s="24" t="s">
        <v>19</v>
      </c>
      <c r="J8" s="33"/>
      <c r="K8" s="34" t="s">
        <v>21</v>
      </c>
      <c r="L8" s="35" t="s">
        <v>22</v>
      </c>
    </row>
    <row r="9" spans="1:12" x14ac:dyDescent="0.25">
      <c r="A9" s="8">
        <v>1</v>
      </c>
      <c r="B9" s="9">
        <v>2</v>
      </c>
      <c r="C9" s="9">
        <v>3</v>
      </c>
      <c r="D9" s="9">
        <v>4</v>
      </c>
      <c r="E9" s="22">
        <v>5</v>
      </c>
      <c r="F9" s="42"/>
      <c r="G9" s="39">
        <v>6</v>
      </c>
      <c r="H9" s="20"/>
      <c r="I9" s="25"/>
      <c r="J9" s="31"/>
      <c r="K9" s="20"/>
      <c r="L9" s="32"/>
    </row>
    <row r="10" spans="1:12" x14ac:dyDescent="0.25">
      <c r="A10" s="6">
        <v>1</v>
      </c>
      <c r="B10" s="2" t="s">
        <v>1</v>
      </c>
      <c r="C10" s="3">
        <f>B5*D10/100</f>
        <v>22474.837119999997</v>
      </c>
      <c r="D10" s="3">
        <v>4</v>
      </c>
      <c r="E10" s="17">
        <f>E23*D10/100</f>
        <v>17979.869695999998</v>
      </c>
      <c r="F10" s="43">
        <v>18000</v>
      </c>
      <c r="G10" s="40">
        <v>13100</v>
      </c>
      <c r="H10" s="19">
        <f>G10/12*8</f>
        <v>8733.3333333333339</v>
      </c>
      <c r="I10" s="26">
        <f>F10/12*4</f>
        <v>6000</v>
      </c>
      <c r="J10" s="28">
        <f>H10+I10</f>
        <v>14733.333333333334</v>
      </c>
      <c r="K10" s="2">
        <v>13700</v>
      </c>
      <c r="L10" s="36">
        <f>K10-G10</f>
        <v>600</v>
      </c>
    </row>
    <row r="11" spans="1:12" x14ac:dyDescent="0.25">
      <c r="A11" s="6">
        <v>2</v>
      </c>
      <c r="B11" s="2" t="s">
        <v>2</v>
      </c>
      <c r="C11" s="3">
        <f>B5*D11/100</f>
        <v>11237.418559999998</v>
      </c>
      <c r="D11" s="3">
        <v>2</v>
      </c>
      <c r="E11" s="17">
        <f>E23*D11/100</f>
        <v>8989.934847999999</v>
      </c>
      <c r="F11" s="43">
        <v>9000</v>
      </c>
      <c r="G11" s="40">
        <v>6600</v>
      </c>
      <c r="H11" s="19">
        <f t="shared" ref="H11:H22" si="0">G11/12*8</f>
        <v>4400</v>
      </c>
      <c r="I11" s="26">
        <f t="shared" ref="I11:I22" si="1">F11/12*4</f>
        <v>3000</v>
      </c>
      <c r="J11" s="28">
        <f t="shared" ref="J11:J22" si="2">H11+I11</f>
        <v>7400</v>
      </c>
      <c r="K11" s="2">
        <v>6900</v>
      </c>
      <c r="L11" s="36">
        <f t="shared" ref="L11:L22" si="3">K11-G11</f>
        <v>300</v>
      </c>
    </row>
    <row r="12" spans="1:12" x14ac:dyDescent="0.25">
      <c r="A12" s="6">
        <v>3</v>
      </c>
      <c r="B12" s="2" t="s">
        <v>3</v>
      </c>
      <c r="C12" s="3">
        <f>B5*D12/100</f>
        <v>33712.255680000002</v>
      </c>
      <c r="D12" s="3">
        <v>6</v>
      </c>
      <c r="E12" s="17">
        <f>E23*D12/100</f>
        <v>26969.804543999999</v>
      </c>
      <c r="F12" s="43">
        <v>27000</v>
      </c>
      <c r="G12" s="40">
        <v>19600</v>
      </c>
      <c r="H12" s="19">
        <f t="shared" si="0"/>
        <v>13066.666666666666</v>
      </c>
      <c r="I12" s="26">
        <f t="shared" si="1"/>
        <v>9000</v>
      </c>
      <c r="J12" s="28">
        <f t="shared" si="2"/>
        <v>22066.666666666664</v>
      </c>
      <c r="K12" s="2">
        <v>20500</v>
      </c>
      <c r="L12" s="36">
        <f t="shared" si="3"/>
        <v>900</v>
      </c>
    </row>
    <row r="13" spans="1:12" x14ac:dyDescent="0.25">
      <c r="A13" s="6">
        <v>4</v>
      </c>
      <c r="B13" s="2" t="s">
        <v>4</v>
      </c>
      <c r="C13" s="3">
        <f>B5*D13/100</f>
        <v>16856.127840000001</v>
      </c>
      <c r="D13" s="3">
        <v>3</v>
      </c>
      <c r="E13" s="17">
        <f>E23*D13/100</f>
        <v>13484.902271999999</v>
      </c>
      <c r="F13" s="43">
        <v>13400</v>
      </c>
      <c r="G13" s="40">
        <v>9800</v>
      </c>
      <c r="H13" s="19">
        <f t="shared" si="0"/>
        <v>6533.333333333333</v>
      </c>
      <c r="I13" s="26">
        <f t="shared" si="1"/>
        <v>4466.666666666667</v>
      </c>
      <c r="J13" s="28">
        <f t="shared" si="2"/>
        <v>11000</v>
      </c>
      <c r="K13" s="2">
        <v>10200</v>
      </c>
      <c r="L13" s="36">
        <f t="shared" si="3"/>
        <v>400</v>
      </c>
    </row>
    <row r="14" spans="1:12" x14ac:dyDescent="0.25">
      <c r="A14" s="6">
        <v>5</v>
      </c>
      <c r="B14" s="2" t="s">
        <v>27</v>
      </c>
      <c r="C14" s="3">
        <f>B5*D14/100</f>
        <v>11237.418559999998</v>
      </c>
      <c r="D14" s="3">
        <v>2</v>
      </c>
      <c r="E14" s="17">
        <f>E23*D14/100</f>
        <v>8989.934847999999</v>
      </c>
      <c r="F14" s="43">
        <v>9000</v>
      </c>
      <c r="G14" s="40"/>
      <c r="H14" s="19"/>
      <c r="I14" s="26">
        <f t="shared" si="1"/>
        <v>3000</v>
      </c>
      <c r="J14" s="28"/>
      <c r="K14" s="2"/>
      <c r="L14" s="36"/>
    </row>
    <row r="15" spans="1:12" x14ac:dyDescent="0.25">
      <c r="A15" s="6">
        <v>6</v>
      </c>
      <c r="B15" s="2" t="s">
        <v>5</v>
      </c>
      <c r="C15" s="3">
        <f>B5*D15/100</f>
        <v>11237.418559999998</v>
      </c>
      <c r="D15" s="3">
        <v>2</v>
      </c>
      <c r="E15" s="17">
        <f>E23*D15/100</f>
        <v>8989.934847999999</v>
      </c>
      <c r="F15" s="43">
        <v>9000</v>
      </c>
      <c r="G15" s="40">
        <v>6600</v>
      </c>
      <c r="H15" s="19">
        <f t="shared" si="0"/>
        <v>4400</v>
      </c>
      <c r="I15" s="26">
        <f t="shared" si="1"/>
        <v>3000</v>
      </c>
      <c r="J15" s="28">
        <f t="shared" si="2"/>
        <v>7400</v>
      </c>
      <c r="K15" s="2">
        <v>6900</v>
      </c>
      <c r="L15" s="36">
        <f t="shared" si="3"/>
        <v>300</v>
      </c>
    </row>
    <row r="16" spans="1:12" x14ac:dyDescent="0.25">
      <c r="A16" s="6">
        <v>7</v>
      </c>
      <c r="B16" s="2" t="s">
        <v>6</v>
      </c>
      <c r="C16" s="3">
        <f>B5*D16/100</f>
        <v>264079.33615999995</v>
      </c>
      <c r="D16" s="3">
        <f>49-2</f>
        <v>47</v>
      </c>
      <c r="E16" s="17">
        <f>E23*D16/100</f>
        <v>211263.46892799996</v>
      </c>
      <c r="F16" s="43">
        <v>211200</v>
      </c>
      <c r="G16" s="40">
        <v>160500</v>
      </c>
      <c r="H16" s="19">
        <f t="shared" si="0"/>
        <v>107000</v>
      </c>
      <c r="I16" s="26">
        <f t="shared" si="1"/>
        <v>70400</v>
      </c>
      <c r="J16" s="28">
        <f t="shared" si="2"/>
        <v>177400</v>
      </c>
      <c r="K16" s="2">
        <v>167400</v>
      </c>
      <c r="L16" s="36">
        <f t="shared" si="3"/>
        <v>6900</v>
      </c>
    </row>
    <row r="17" spans="1:12" x14ac:dyDescent="0.25">
      <c r="A17" s="6">
        <v>8</v>
      </c>
      <c r="B17" s="2" t="s">
        <v>7</v>
      </c>
      <c r="C17" s="3">
        <f>B5*D17/100</f>
        <v>44949.674239999993</v>
      </c>
      <c r="D17" s="3">
        <v>8</v>
      </c>
      <c r="E17" s="17">
        <f>E23*D17/100</f>
        <v>35959.739391999996</v>
      </c>
      <c r="F17" s="43">
        <v>36000</v>
      </c>
      <c r="G17" s="40">
        <v>26200</v>
      </c>
      <c r="H17" s="19">
        <f t="shared" si="0"/>
        <v>17466.666666666668</v>
      </c>
      <c r="I17" s="26">
        <f t="shared" si="1"/>
        <v>12000</v>
      </c>
      <c r="J17" s="28">
        <f t="shared" si="2"/>
        <v>29466.666666666668</v>
      </c>
      <c r="K17" s="2">
        <v>27300</v>
      </c>
      <c r="L17" s="36">
        <f t="shared" si="3"/>
        <v>1100</v>
      </c>
    </row>
    <row r="18" spans="1:12" x14ac:dyDescent="0.25">
      <c r="A18" s="6">
        <v>9</v>
      </c>
      <c r="B18" s="2" t="s">
        <v>8</v>
      </c>
      <c r="C18" s="3">
        <f>B5*D18/100</f>
        <v>33712.255680000002</v>
      </c>
      <c r="D18" s="3">
        <v>6</v>
      </c>
      <c r="E18" s="17">
        <f>E23*D18/100</f>
        <v>26969.804543999999</v>
      </c>
      <c r="F18" s="43">
        <v>27000</v>
      </c>
      <c r="G18" s="40">
        <v>19700</v>
      </c>
      <c r="H18" s="19">
        <f t="shared" si="0"/>
        <v>13133.333333333334</v>
      </c>
      <c r="I18" s="26">
        <f t="shared" si="1"/>
        <v>9000</v>
      </c>
      <c r="J18" s="28">
        <f t="shared" si="2"/>
        <v>22133.333333333336</v>
      </c>
      <c r="K18" s="2">
        <v>20500</v>
      </c>
      <c r="L18" s="36">
        <f t="shared" si="3"/>
        <v>800</v>
      </c>
    </row>
    <row r="19" spans="1:12" x14ac:dyDescent="0.25">
      <c r="A19" s="6">
        <v>10</v>
      </c>
      <c r="B19" s="2" t="s">
        <v>9</v>
      </c>
      <c r="C19" s="3">
        <f>B5*D19/100</f>
        <v>22474.837119999997</v>
      </c>
      <c r="D19" s="3">
        <v>4</v>
      </c>
      <c r="E19" s="17">
        <f>E23*D19/100</f>
        <v>17979.869695999998</v>
      </c>
      <c r="F19" s="43">
        <v>18000</v>
      </c>
      <c r="G19" s="40">
        <v>13100</v>
      </c>
      <c r="H19" s="19">
        <f t="shared" si="0"/>
        <v>8733.3333333333339</v>
      </c>
      <c r="I19" s="26">
        <f t="shared" si="1"/>
        <v>6000</v>
      </c>
      <c r="J19" s="28">
        <f t="shared" si="2"/>
        <v>14733.333333333334</v>
      </c>
      <c r="K19" s="2">
        <v>13700</v>
      </c>
      <c r="L19" s="36">
        <f t="shared" si="3"/>
        <v>600</v>
      </c>
    </row>
    <row r="20" spans="1:12" x14ac:dyDescent="0.25">
      <c r="A20" s="6">
        <v>11</v>
      </c>
      <c r="B20" s="2" t="s">
        <v>10</v>
      </c>
      <c r="C20" s="3">
        <f>B5*D20/100</f>
        <v>44949.674239999993</v>
      </c>
      <c r="D20" s="3">
        <v>8</v>
      </c>
      <c r="E20" s="17">
        <f>E23*D20/100</f>
        <v>35959.739391999996</v>
      </c>
      <c r="F20" s="43">
        <v>36000</v>
      </c>
      <c r="G20" s="40">
        <v>26200</v>
      </c>
      <c r="H20" s="19">
        <f t="shared" si="0"/>
        <v>17466.666666666668</v>
      </c>
      <c r="I20" s="26">
        <f t="shared" si="1"/>
        <v>12000</v>
      </c>
      <c r="J20" s="28">
        <f t="shared" si="2"/>
        <v>29466.666666666668</v>
      </c>
      <c r="K20" s="2">
        <v>27300</v>
      </c>
      <c r="L20" s="36">
        <f t="shared" si="3"/>
        <v>1100</v>
      </c>
    </row>
    <row r="21" spans="1:12" x14ac:dyDescent="0.25">
      <c r="A21" s="6">
        <v>12</v>
      </c>
      <c r="B21" s="2" t="s">
        <v>11</v>
      </c>
      <c r="C21" s="3">
        <f>B5*D21/100</f>
        <v>16856.127840000001</v>
      </c>
      <c r="D21" s="3">
        <v>3</v>
      </c>
      <c r="E21" s="17">
        <f>E23*D21/100</f>
        <v>13484.902271999999</v>
      </c>
      <c r="F21" s="43">
        <v>13400</v>
      </c>
      <c r="G21" s="40">
        <v>9800</v>
      </c>
      <c r="H21" s="19">
        <f t="shared" si="0"/>
        <v>6533.333333333333</v>
      </c>
      <c r="I21" s="26">
        <f t="shared" si="1"/>
        <v>4466.666666666667</v>
      </c>
      <c r="J21" s="28">
        <f t="shared" si="2"/>
        <v>11000</v>
      </c>
      <c r="K21" s="2">
        <v>10200</v>
      </c>
      <c r="L21" s="36">
        <f t="shared" si="3"/>
        <v>400</v>
      </c>
    </row>
    <row r="22" spans="1:12" x14ac:dyDescent="0.25">
      <c r="A22" s="45">
        <v>13</v>
      </c>
      <c r="B22" s="2" t="s">
        <v>12</v>
      </c>
      <c r="C22" s="3">
        <f>B5*D22/100</f>
        <v>28093.546399999996</v>
      </c>
      <c r="D22" s="3">
        <v>5</v>
      </c>
      <c r="E22" s="17">
        <f>E23*D22/100</f>
        <v>22474.837119999997</v>
      </c>
      <c r="F22" s="43">
        <v>22500</v>
      </c>
      <c r="G22" s="40">
        <v>16400</v>
      </c>
      <c r="H22" s="19">
        <f t="shared" si="0"/>
        <v>10933.333333333334</v>
      </c>
      <c r="I22" s="26">
        <f t="shared" si="1"/>
        <v>7500</v>
      </c>
      <c r="J22" s="28">
        <f t="shared" si="2"/>
        <v>18433.333333333336</v>
      </c>
      <c r="K22" s="2">
        <v>17100</v>
      </c>
      <c r="L22" s="36">
        <f t="shared" si="3"/>
        <v>700</v>
      </c>
    </row>
    <row r="23" spans="1:12" ht="15.75" thickBot="1" x14ac:dyDescent="0.3">
      <c r="A23" s="46" t="s">
        <v>15</v>
      </c>
      <c r="B23" s="47"/>
      <c r="C23" s="7">
        <f>SUM(C10:C22)</f>
        <v>561870.92799999984</v>
      </c>
      <c r="D23" s="7">
        <f>C23/$C$23*100</f>
        <v>100</v>
      </c>
      <c r="E23" s="23">
        <f>B6</f>
        <v>449496.74239999993</v>
      </c>
      <c r="F23" s="44">
        <f t="shared" ref="F23:L23" si="4">SUM(F10:F22)</f>
        <v>449500</v>
      </c>
      <c r="G23" s="41">
        <f t="shared" si="4"/>
        <v>327600</v>
      </c>
      <c r="H23" s="18">
        <f t="shared" si="4"/>
        <v>218400</v>
      </c>
      <c r="I23" s="27">
        <f t="shared" si="4"/>
        <v>149833.33333333334</v>
      </c>
      <c r="J23" s="29">
        <f t="shared" si="4"/>
        <v>365233.33333333331</v>
      </c>
      <c r="K23" s="30">
        <f t="shared" si="4"/>
        <v>341700</v>
      </c>
      <c r="L23" s="30">
        <f t="shared" si="4"/>
        <v>14100</v>
      </c>
    </row>
  </sheetData>
  <mergeCells count="3">
    <mergeCell ref="A1:G1"/>
    <mergeCell ref="D6:G6"/>
    <mergeCell ref="A23:B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User</cp:lastModifiedBy>
  <cp:lastPrinted>2025-11-06T14:43:24Z</cp:lastPrinted>
  <dcterms:created xsi:type="dcterms:W3CDTF">2019-07-31T11:36:38Z</dcterms:created>
  <dcterms:modified xsi:type="dcterms:W3CDTF">2025-11-11T15:04:29Z</dcterms:modified>
</cp:coreProperties>
</file>